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rosakft-my.sharepoint.com/personal/szabo_mate_mentokft_hu/Documents/Dokumentumok/ÜGYINTÉZÉSEK/DHJ/BETON Árlista 2025/"/>
    </mc:Choice>
  </mc:AlternateContent>
  <xr:revisionPtr revIDLastSave="0" documentId="8_{640A1432-6D51-4AE8-9C5B-39E6B1C75EA8}" xr6:coauthVersionLast="47" xr6:coauthVersionMax="47" xr10:uidLastSave="{00000000-0000-0000-0000-000000000000}"/>
  <bookViews>
    <workbookView xWindow="-108" yWindow="-108" windowWidth="23256" windowHeight="13896" xr2:uid="{469CD2CF-A693-41DF-B2A9-C2048B860DD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F69" i="1"/>
  <c r="C69" i="1"/>
  <c r="B66" i="1"/>
  <c r="C66" i="1" s="1"/>
  <c r="E65" i="1"/>
  <c r="F65" i="1" s="1"/>
  <c r="B65" i="1"/>
  <c r="C65" i="1" s="1"/>
  <c r="B60" i="1"/>
  <c r="E60" i="1" s="1"/>
  <c r="F60" i="1" s="1"/>
  <c r="E59" i="1"/>
  <c r="F59" i="1" s="1"/>
  <c r="B59" i="1"/>
  <c r="C59" i="1" s="1"/>
  <c r="B58" i="1"/>
  <c r="E58" i="1" s="1"/>
  <c r="F58" i="1" s="1"/>
  <c r="E54" i="1"/>
  <c r="F54" i="1" s="1"/>
  <c r="F53" i="1"/>
  <c r="E52" i="1"/>
  <c r="F52" i="1" s="1"/>
  <c r="C52" i="1"/>
  <c r="E51" i="1"/>
  <c r="F51" i="1" s="1"/>
  <c r="C51" i="1"/>
  <c r="B47" i="1"/>
  <c r="E47" i="1" s="1"/>
  <c r="F47" i="1" s="1"/>
  <c r="B46" i="1"/>
  <c r="E46" i="1" s="1"/>
  <c r="F46" i="1" s="1"/>
  <c r="B42" i="1"/>
  <c r="E42" i="1" s="1"/>
  <c r="B39" i="1"/>
  <c r="E39" i="1" s="1"/>
  <c r="F39" i="1" s="1"/>
  <c r="B38" i="1"/>
  <c r="E38" i="1" s="1"/>
  <c r="F38" i="1" s="1"/>
  <c r="E37" i="1"/>
  <c r="F37" i="1" s="1"/>
  <c r="C37" i="1"/>
  <c r="E36" i="1"/>
  <c r="F36" i="1" s="1"/>
  <c r="B36" i="1"/>
  <c r="C36" i="1" s="1"/>
  <c r="B34" i="1"/>
  <c r="E34" i="1" s="1"/>
  <c r="F34" i="1" s="1"/>
  <c r="E33" i="1"/>
  <c r="F33" i="1" s="1"/>
  <c r="C33" i="1"/>
  <c r="E32" i="1"/>
  <c r="F32" i="1" s="1"/>
  <c r="C32" i="1"/>
  <c r="E31" i="1"/>
  <c r="F31" i="1" s="1"/>
  <c r="B31" i="1"/>
  <c r="C31" i="1" s="1"/>
  <c r="B29" i="1"/>
  <c r="E29" i="1" s="1"/>
  <c r="F29" i="1" s="1"/>
  <c r="B28" i="1"/>
  <c r="E28" i="1" s="1"/>
  <c r="F28" i="1" s="1"/>
  <c r="E27" i="1"/>
  <c r="F27" i="1" s="1"/>
  <c r="B27" i="1"/>
  <c r="C27" i="1" s="1"/>
  <c r="B25" i="1"/>
  <c r="E25" i="1" s="1"/>
  <c r="F25" i="1" s="1"/>
  <c r="B24" i="1"/>
  <c r="E24" i="1" s="1"/>
  <c r="F24" i="1" s="1"/>
  <c r="B23" i="1"/>
  <c r="E23" i="1" s="1"/>
  <c r="F23" i="1" s="1"/>
  <c r="E21" i="1"/>
  <c r="F21" i="1" s="1"/>
  <c r="B21" i="1"/>
  <c r="C21" i="1" s="1"/>
  <c r="B20" i="1"/>
  <c r="E20" i="1" s="1"/>
  <c r="F20" i="1" s="1"/>
  <c r="B19" i="1"/>
  <c r="E19" i="1" s="1"/>
  <c r="F19" i="1" s="1"/>
  <c r="E17" i="1"/>
  <c r="F17" i="1" s="1"/>
  <c r="B17" i="1"/>
  <c r="C17" i="1" s="1"/>
  <c r="H16" i="1"/>
  <c r="B40" i="1" s="1"/>
  <c r="B16" i="1"/>
  <c r="E16" i="1" s="1"/>
  <c r="F16" i="1" s="1"/>
  <c r="H15" i="1"/>
  <c r="B15" i="1"/>
  <c r="E15" i="1" s="1"/>
  <c r="F15" i="1" s="1"/>
  <c r="E40" i="1" l="1"/>
  <c r="F40" i="1" s="1"/>
  <c r="C40" i="1"/>
  <c r="C23" i="1"/>
  <c r="C42" i="1"/>
  <c r="C15" i="1"/>
  <c r="C19" i="1"/>
  <c r="C28" i="1"/>
  <c r="C60" i="1"/>
  <c r="C38" i="1"/>
  <c r="F42" i="1"/>
  <c r="C24" i="1"/>
  <c r="C46" i="1"/>
  <c r="C20" i="1"/>
  <c r="C29" i="1"/>
  <c r="C34" i="1"/>
  <c r="C16" i="1"/>
  <c r="C39" i="1"/>
  <c r="C25" i="1"/>
  <c r="C58" i="1"/>
  <c r="C47" i="1"/>
</calcChain>
</file>

<file path=xl/sharedStrings.xml><?xml version="1.0" encoding="utf-8"?>
<sst xmlns="http://schemas.openxmlformats.org/spreadsheetml/2006/main" count="120" uniqueCount="92">
  <si>
    <r>
      <t xml:space="preserve">                                                         DHJ Építő Kft. Transzportbeton Árjegyzék                                                       </t>
    </r>
    <r>
      <rPr>
        <b/>
        <sz val="10"/>
        <rFont val="Times New Roman"/>
        <family val="1"/>
        <charset val="238"/>
      </rPr>
      <t>1.számú melléklet</t>
    </r>
  </si>
  <si>
    <t xml:space="preserve">DHJ Építő Kft. Betonüzem 3526 Miskolc, Mechatronikai Park 14. </t>
  </si>
  <si>
    <r>
      <t>telefon:</t>
    </r>
    <r>
      <rPr>
        <b/>
        <sz val="12"/>
        <rFont val="Times New Roman"/>
        <family val="1"/>
        <charset val="238"/>
      </rPr>
      <t xml:space="preserve"> +36 30 645-1232</t>
    </r>
    <r>
      <rPr>
        <sz val="12"/>
        <rFont val="Times New Roman"/>
        <family val="1"/>
        <charset val="238"/>
      </rPr>
      <t xml:space="preserve">; email: </t>
    </r>
    <r>
      <rPr>
        <b/>
        <sz val="12"/>
        <rFont val="Times New Roman"/>
        <family val="1"/>
        <charset val="238"/>
      </rPr>
      <t>beton@dhjepito.net</t>
    </r>
    <r>
      <rPr>
        <sz val="12"/>
        <rFont val="Times New Roman"/>
        <family val="1"/>
        <charset val="238"/>
      </rPr>
      <t>; email: skovranko.zsolt@dhjepito.net</t>
    </r>
  </si>
  <si>
    <t xml:space="preserve">Áraink 1 m3 megszilárdult betonra vonatkoznak. Gyártást  az MSZ 4798:2016. szerint végezzük. Termékeink minőségét teljesítmény nyilatkozattal igazoljuk.                               </t>
  </si>
  <si>
    <r>
      <t xml:space="preserve"> Üzemeinket a NAT által tanúsított üzemi gyártásellenőrzésre kijelölt szervezet QM System Ellenőrző és tanúsító Kft. végzi. </t>
    </r>
    <r>
      <rPr>
        <b/>
        <sz val="12"/>
        <rFont val="Times New Roman"/>
        <family val="1"/>
        <charset val="238"/>
      </rPr>
      <t>Tanusítvány száma. 2006-CPR-0171</t>
    </r>
  </si>
  <si>
    <t>Érvényes: 2025. április  01 -től a következő árjegyzék kiadásáig</t>
  </si>
  <si>
    <t>Beton árak</t>
  </si>
  <si>
    <t>Beton jele</t>
  </si>
  <si>
    <r>
      <t>Telepi nettó ár Ft/m</t>
    </r>
    <r>
      <rPr>
        <b/>
        <vertAlign val="superscript"/>
        <sz val="14"/>
        <rFont val="Times New Roman"/>
        <family val="1"/>
        <charset val="238"/>
      </rPr>
      <t>3</t>
    </r>
  </si>
  <si>
    <r>
      <t>Telepi bruttó ár Ft/m</t>
    </r>
    <r>
      <rPr>
        <b/>
        <vertAlign val="superscript"/>
        <sz val="14"/>
        <rFont val="Times New Roman"/>
        <family val="1"/>
        <charset val="238"/>
      </rPr>
      <t>3</t>
    </r>
  </si>
  <si>
    <t>C8/10-XN(H)-24-C1</t>
  </si>
  <si>
    <t>C8/10-XN(H)-16-C1</t>
  </si>
  <si>
    <t>C8/10-XN(H)-24-F2</t>
  </si>
  <si>
    <t>C8/10-XN(H)-16-F2</t>
  </si>
  <si>
    <t>C8/10-XN(H)-24-F3</t>
  </si>
  <si>
    <t>C8/10-XN(H)-16-F3</t>
  </si>
  <si>
    <t>C12/15-X0b(H)-24-C1</t>
  </si>
  <si>
    <t>C12/15-X0b(H)-16-C1</t>
  </si>
  <si>
    <t>C12/15-X0b(H)-24-F2</t>
  </si>
  <si>
    <t>C12/15-X0b(H)-16-F2</t>
  </si>
  <si>
    <t>C12/15-X0b(H)-24-F3</t>
  </si>
  <si>
    <t>C12/15-X0b(H)-16-F3</t>
  </si>
  <si>
    <t>C16/20-X0v(H)-24-C1</t>
  </si>
  <si>
    <t>C16/20-X0v(H)-16-C1</t>
  </si>
  <si>
    <t>C16/20-X0v(H)-24-F2</t>
  </si>
  <si>
    <t>C16/20-X0v(H)-16-F2</t>
  </si>
  <si>
    <t>C16/20-X0v(H)-24-F3</t>
  </si>
  <si>
    <t>C16/20-X0v(H)-16-F3</t>
  </si>
  <si>
    <t>C20/25-X0b-24-C1</t>
  </si>
  <si>
    <t>C20/25-X0b-16-C1</t>
  </si>
  <si>
    <t>C20/25-XC1-24-F2</t>
  </si>
  <si>
    <t>C20/25-XC1-16-F2</t>
  </si>
  <si>
    <t>C20/25-XC1-24-F3</t>
  </si>
  <si>
    <t>C20/25-XC1-16-F3</t>
  </si>
  <si>
    <t>C25/30-XC1-24-C1</t>
  </si>
  <si>
    <t>C25/30-XC1-16-C1</t>
  </si>
  <si>
    <t>C25/30-XC2-24-F2</t>
  </si>
  <si>
    <t>C25/30-XC2-16-F2</t>
  </si>
  <si>
    <t>C25/30-XC2-24-F3</t>
  </si>
  <si>
    <t>C25/30-XC2-16-F3</t>
  </si>
  <si>
    <t>C25/30-XC2-XV1(H)-24-F3</t>
  </si>
  <si>
    <t>C25/30-XC2-XV1(H)-16-F3</t>
  </si>
  <si>
    <t>C30/37-XC3-24-C1</t>
  </si>
  <si>
    <t>C30/37-XC3-16-C1</t>
  </si>
  <si>
    <t>C30/37-XC4-XD1-XF1-XA2-24-F2</t>
  </si>
  <si>
    <t>C30/37-XC4-XD1-XF1-XA2-16-F2</t>
  </si>
  <si>
    <t>C30/37-XC4-XD1-XF1-XA2-24-F3</t>
  </si>
  <si>
    <t>C30/37-XC4-XD1-XF1-XA2-16-F3</t>
  </si>
  <si>
    <t>C30/37-XC4-XD1-XF1-XA2-XV2(H)-24-F3</t>
  </si>
  <si>
    <t>C30/37-XC4-XD1-XF1-XA2-XV2(H)-16-F3</t>
  </si>
  <si>
    <t>C30/37-XC4-XD1-XF1-XA2-XV3(H)-24-F3</t>
  </si>
  <si>
    <t>C30/37-XC4-XD1-XF1-XA2-XV3(H)-16-F3</t>
  </si>
  <si>
    <t>C35/45-XC4-XD3-XF1-XA2-XV3(H)-24-F3</t>
  </si>
  <si>
    <t>C35/45-XC4-XD3-XF1-XA2-XV3(H)-16-F3</t>
  </si>
  <si>
    <t>Padló beton</t>
  </si>
  <si>
    <t>C25/30-XC2-XV1(H)-24-F3 ipari padló</t>
  </si>
  <si>
    <t>C25/30-XC2-XV1(H)-16-F3 ipari padló</t>
  </si>
  <si>
    <t>C30/37-XC2-XV1(H)-24-F3 ipari padló</t>
  </si>
  <si>
    <t>C30/37-XC2-XV1(H)-16-F3 ipari padló</t>
  </si>
  <si>
    <t>Cölöp beton</t>
  </si>
  <si>
    <r>
      <t>Telepi nettó ár Ft/ m</t>
    </r>
    <r>
      <rPr>
        <b/>
        <vertAlign val="superscript"/>
        <sz val="14"/>
        <rFont val="Times New Roman"/>
        <family val="1"/>
        <charset val="238"/>
      </rPr>
      <t>3</t>
    </r>
  </si>
  <si>
    <t>C25/30-XC4-XD1-XF1-XA2-XV2(H)-24-F6</t>
  </si>
  <si>
    <t>C25/30-XC4-XD1-XF1-XA2-XV2(H)-16-F6</t>
  </si>
  <si>
    <t>C30/37-XC4-XD1-XF1-XA2-XV2(H)-24-F6</t>
  </si>
  <si>
    <t>C30/37-XC4-XD1-XF1-XA2-XV2(H)-16-F6</t>
  </si>
  <si>
    <t>C25/30-XC4-XD1-XF1-XA2-XV2(H)-08-F6</t>
  </si>
  <si>
    <t>C30/37-XC4-XD1-XF1-XA2-XV2(H)-08-F6</t>
  </si>
  <si>
    <t>Fagyálló betonok</t>
  </si>
  <si>
    <r>
      <t>Telepi bruttó ár Ft/ m</t>
    </r>
    <r>
      <rPr>
        <b/>
        <vertAlign val="superscript"/>
        <sz val="14"/>
        <rFont val="Times New Roman"/>
        <family val="1"/>
        <charset val="238"/>
      </rPr>
      <t>3</t>
    </r>
  </si>
  <si>
    <t xml:space="preserve">C25/30-XC2-XF2-XV1(H)-24-F3 </t>
  </si>
  <si>
    <t xml:space="preserve">C25/30-XC2-XF2-XV1(H)-16-F3 </t>
  </si>
  <si>
    <t>C30/37-XC4-XD1-XF3-XA2-XV2(H)-24-F3</t>
  </si>
  <si>
    <t>C30/37-XC4-XD1-XF3-XA2-XV2(H)-16-F3</t>
  </si>
  <si>
    <t>C30/37-XC4-XD1-XF4-XA2-XV3(H)-24-F3</t>
  </si>
  <si>
    <t>C30/37-XC4-XD1-XF4-XA2-XV3(H)-16-F3</t>
  </si>
  <si>
    <t>Bazalt betonok</t>
  </si>
  <si>
    <t>CKt</t>
  </si>
  <si>
    <t>CP 3,5/2,4-22-F2-XF4</t>
  </si>
  <si>
    <t>CKt-4</t>
  </si>
  <si>
    <t>CP 4/2,7-22-F2-XF4</t>
  </si>
  <si>
    <t>Szemszerkezet váltás ára</t>
  </si>
  <si>
    <t>Konzisztencia váltás konzistencia osztályonként</t>
  </si>
  <si>
    <t>D max 24-es szemszerkezetről 16-ra</t>
  </si>
  <si>
    <t>F4-&gt;F5-&gt;F6</t>
  </si>
  <si>
    <t>D max 16-es szemszerkezetről 8-ra</t>
  </si>
  <si>
    <t>F6-&gt;F5-&gt;F4</t>
  </si>
  <si>
    <t>D max 8-es szemszerkezetről 4-ra</t>
  </si>
  <si>
    <t>Szulfátálló cement használati felára</t>
  </si>
  <si>
    <t>Miskolc, 2025. április 01.</t>
  </si>
  <si>
    <t>Hercsik Dávid</t>
  </si>
  <si>
    <t>ügyvezető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</si>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</sst>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1" x14ac:knownFonts="1">
    <font>
      <sz val="11"/>
      <color theme="1"/>
      <name val="Aptos Narrow"/>
      <family val="2"/>
      <charset val="238"/>
      <scheme val="minor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name val="Aptos Narrow"/>
      <family val="2"/>
      <charset val="238"/>
      <scheme val="minor"/>
    </font>
    <font>
      <b/>
      <sz val="14"/>
      <name val="Aptos Narrow"/>
      <family val="2"/>
      <charset val="238"/>
      <scheme val="minor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10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3" fillId="2" borderId="0" xfId="0" applyNumberFormat="1" applyFont="1" applyFill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3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A535-2886-437D-B469-58E08E61B6C0}">
  <dimension ref="A1:J79"/>
  <sheetViews>
    <sheetView tabSelected="1" workbookViewId="0">
      <selection sqref="A1:F1"/>
    </sheetView>
  </sheetViews>
  <sheetFormatPr defaultColWidth="8.88671875" defaultRowHeight="15.6" x14ac:dyDescent="0.3"/>
  <cols>
    <col min="1" max="1" width="47.33203125" style="3" customWidth="1"/>
    <col min="2" max="3" width="18.77734375" style="3" customWidth="1"/>
    <col min="4" max="4" width="48.44140625" style="3" customWidth="1"/>
    <col min="5" max="5" width="18.77734375" style="7" customWidth="1"/>
    <col min="6" max="6" width="18.77734375" style="3" customWidth="1"/>
    <col min="7" max="7" width="8.88671875" style="3"/>
    <col min="8" max="8" width="0" style="3" hidden="1" customWidth="1"/>
    <col min="9" max="16384" width="8.88671875" style="3"/>
  </cols>
  <sheetData>
    <row r="1" spans="1:8" s="44" customFormat="1" ht="19.95" customHeight="1" x14ac:dyDescent="0.35">
      <c r="A1" s="1" t="s">
        <v>0</v>
      </c>
      <c r="B1" s="1"/>
      <c r="C1" s="1"/>
      <c r="D1" s="1"/>
      <c r="E1" s="1"/>
      <c r="F1" s="1"/>
    </row>
    <row r="2" spans="1:8" ht="8.4" customHeight="1" x14ac:dyDescent="0.3">
      <c r="A2" s="2"/>
      <c r="E2" s="3"/>
    </row>
    <row r="3" spans="1:8" s="45" customFormat="1" ht="15" customHeight="1" x14ac:dyDescent="0.25">
      <c r="A3" s="4" t="s">
        <v>1</v>
      </c>
      <c r="B3" s="4"/>
      <c r="C3" s="4"/>
      <c r="D3" s="4"/>
      <c r="E3" s="4"/>
      <c r="F3" s="4"/>
    </row>
    <row r="4" spans="1:8" s="45" customFormat="1" ht="15" customHeight="1" x14ac:dyDescent="0.25">
      <c r="A4" s="5" t="s">
        <v>2</v>
      </c>
      <c r="B4" s="5"/>
      <c r="C4" s="5"/>
      <c r="D4" s="5"/>
      <c r="E4" s="5"/>
      <c r="F4" s="5"/>
    </row>
    <row r="5" spans="1:8" ht="7.2" customHeight="1" x14ac:dyDescent="0.3">
      <c r="A5" s="6"/>
      <c r="B5" s="7"/>
      <c r="C5" s="7"/>
      <c r="D5" s="7"/>
      <c r="F5" s="7"/>
    </row>
    <row r="6" spans="1:8" ht="15" customHeight="1" x14ac:dyDescent="0.3">
      <c r="A6" s="8" t="s">
        <v>3</v>
      </c>
      <c r="B6" s="8"/>
      <c r="C6" s="8"/>
      <c r="D6" s="8"/>
      <c r="E6" s="8"/>
      <c r="F6" s="8"/>
    </row>
    <row r="7" spans="1:8" s="7" customFormat="1" ht="15" customHeight="1" x14ac:dyDescent="0.3">
      <c r="A7" s="8" t="s">
        <v>4</v>
      </c>
      <c r="B7" s="8"/>
      <c r="C7" s="8"/>
      <c r="D7" s="8"/>
      <c r="E7" s="8"/>
      <c r="F7" s="8"/>
      <c r="G7" s="6"/>
      <c r="H7" s="6"/>
    </row>
    <row r="8" spans="1:8" s="7" customFormat="1" ht="6.6" customHeight="1" x14ac:dyDescent="0.3">
      <c r="G8" s="6"/>
      <c r="H8" s="6"/>
    </row>
    <row r="9" spans="1:8" ht="19.95" customHeight="1" x14ac:dyDescent="0.3">
      <c r="A9" s="9" t="s">
        <v>5</v>
      </c>
      <c r="B9" s="9"/>
      <c r="C9" s="9"/>
      <c r="D9" s="9"/>
      <c r="E9" s="9"/>
      <c r="F9" s="9"/>
    </row>
    <row r="10" spans="1:8" ht="15" customHeight="1" thickBot="1" x14ac:dyDescent="0.35">
      <c r="A10" s="6"/>
      <c r="B10" s="6"/>
      <c r="C10" s="6"/>
      <c r="D10" s="6"/>
      <c r="E10" s="6"/>
      <c r="F10" s="6"/>
    </row>
    <row r="11" spans="1:8" ht="19.95" customHeight="1" thickBot="1" x14ac:dyDescent="0.35">
      <c r="A11" s="10" t="s">
        <v>6</v>
      </c>
      <c r="B11" s="46"/>
      <c r="C11" s="46"/>
      <c r="D11" s="46"/>
      <c r="E11" s="46"/>
      <c r="F11" s="47"/>
    </row>
    <row r="12" spans="1:8" ht="15" customHeight="1" thickBot="1" x14ac:dyDescent="0.35">
      <c r="A12" s="6"/>
      <c r="B12" s="6"/>
      <c r="C12" s="6"/>
      <c r="D12" s="6"/>
      <c r="E12" s="6"/>
      <c r="F12" s="6"/>
    </row>
    <row r="13" spans="1:8" s="44" customFormat="1" ht="36" customHeight="1" thickBot="1" x14ac:dyDescent="0.4">
      <c r="A13" s="11" t="s">
        <v>7</v>
      </c>
      <c r="B13" s="11" t="s">
        <v>8</v>
      </c>
      <c r="C13" s="11" t="s">
        <v>9</v>
      </c>
      <c r="D13" s="11" t="s">
        <v>7</v>
      </c>
      <c r="E13" s="11" t="s">
        <v>8</v>
      </c>
      <c r="F13" s="11" t="s">
        <v>9</v>
      </c>
    </row>
    <row r="14" spans="1:8" ht="18" customHeight="1" x14ac:dyDescent="0.3">
      <c r="A14" s="12"/>
      <c r="B14" s="12"/>
      <c r="C14" s="12"/>
      <c r="D14" s="12"/>
      <c r="E14" s="12"/>
      <c r="F14" s="12"/>
    </row>
    <row r="15" spans="1:8" ht="18" customHeight="1" x14ac:dyDescent="0.3">
      <c r="A15" s="13" t="s">
        <v>10</v>
      </c>
      <c r="B15" s="14">
        <f>27000*H16</f>
        <v>27000</v>
      </c>
      <c r="C15" s="15">
        <f>B15*1.27</f>
        <v>34290</v>
      </c>
      <c r="D15" s="13" t="s">
        <v>11</v>
      </c>
      <c r="E15" s="14">
        <f>B15+H19</f>
        <v>28000</v>
      </c>
      <c r="F15" s="15">
        <f>E15*1.27</f>
        <v>35560</v>
      </c>
      <c r="H15" s="3">
        <f>1*1.25</f>
        <v>1.25</v>
      </c>
    </row>
    <row r="16" spans="1:8" ht="18" x14ac:dyDescent="0.3">
      <c r="A16" s="13" t="s">
        <v>12</v>
      </c>
      <c r="B16" s="14">
        <f>30000*H16</f>
        <v>30000</v>
      </c>
      <c r="C16" s="15">
        <f t="shared" ref="C16:C17" si="0">B16*1.27</f>
        <v>38100</v>
      </c>
      <c r="D16" s="13" t="s">
        <v>13</v>
      </c>
      <c r="E16" s="14">
        <f>B16+H19</f>
        <v>31000</v>
      </c>
      <c r="F16" s="15">
        <f t="shared" ref="F16:F34" si="1">E16*1.27</f>
        <v>39370</v>
      </c>
      <c r="H16" s="3">
        <f>1*1</f>
        <v>1</v>
      </c>
    </row>
    <row r="17" spans="1:8" ht="18" x14ac:dyDescent="0.3">
      <c r="A17" s="13" t="s">
        <v>14</v>
      </c>
      <c r="B17" s="14">
        <f>31000*H16</f>
        <v>31000</v>
      </c>
      <c r="C17" s="15">
        <f t="shared" si="0"/>
        <v>39370</v>
      </c>
      <c r="D17" s="13" t="s">
        <v>15</v>
      </c>
      <c r="E17" s="14">
        <f>B17+H19</f>
        <v>32000</v>
      </c>
      <c r="F17" s="15">
        <f t="shared" si="1"/>
        <v>40640</v>
      </c>
    </row>
    <row r="18" spans="1:8" ht="18" x14ac:dyDescent="0.3">
      <c r="A18" s="13"/>
      <c r="B18" s="15"/>
      <c r="C18" s="15"/>
      <c r="D18" s="13"/>
      <c r="E18" s="15"/>
      <c r="F18" s="15"/>
    </row>
    <row r="19" spans="1:8" ht="18" x14ac:dyDescent="0.3">
      <c r="A19" s="13" t="s">
        <v>16</v>
      </c>
      <c r="B19" s="14">
        <f>29000*H16</f>
        <v>29000</v>
      </c>
      <c r="C19" s="15">
        <f t="shared" ref="C19:C66" si="2">B19*1.27</f>
        <v>36830</v>
      </c>
      <c r="D19" s="13" t="s">
        <v>17</v>
      </c>
      <c r="E19" s="14">
        <f>B19+H19</f>
        <v>30000</v>
      </c>
      <c r="F19" s="15">
        <f t="shared" si="1"/>
        <v>38100</v>
      </c>
      <c r="H19" s="3">
        <v>1000</v>
      </c>
    </row>
    <row r="20" spans="1:8" ht="18" customHeight="1" x14ac:dyDescent="0.3">
      <c r="A20" s="13" t="s">
        <v>18</v>
      </c>
      <c r="B20" s="14">
        <f>31500*H16</f>
        <v>31500</v>
      </c>
      <c r="C20" s="15">
        <f t="shared" si="2"/>
        <v>40005</v>
      </c>
      <c r="D20" s="13" t="s">
        <v>19</v>
      </c>
      <c r="E20" s="14">
        <f>B20+H19</f>
        <v>32500</v>
      </c>
      <c r="F20" s="15">
        <f t="shared" si="1"/>
        <v>41275</v>
      </c>
    </row>
    <row r="21" spans="1:8" ht="18" customHeight="1" x14ac:dyDescent="0.3">
      <c r="A21" s="13" t="s">
        <v>20</v>
      </c>
      <c r="B21" s="14">
        <f>33000*H16</f>
        <v>33000</v>
      </c>
      <c r="C21" s="15">
        <f t="shared" si="2"/>
        <v>41910</v>
      </c>
      <c r="D21" s="13" t="s">
        <v>21</v>
      </c>
      <c r="E21" s="14">
        <f>B21+H19</f>
        <v>34000</v>
      </c>
      <c r="F21" s="15">
        <f t="shared" si="1"/>
        <v>43180</v>
      </c>
    </row>
    <row r="22" spans="1:8" ht="18" x14ac:dyDescent="0.3">
      <c r="A22" s="13"/>
      <c r="B22" s="15"/>
      <c r="C22" s="15"/>
      <c r="D22" s="13"/>
      <c r="E22" s="15"/>
      <c r="F22" s="15"/>
    </row>
    <row r="23" spans="1:8" ht="18" customHeight="1" x14ac:dyDescent="0.3">
      <c r="A23" s="13" t="s">
        <v>22</v>
      </c>
      <c r="B23" s="14">
        <f>31000*H16</f>
        <v>31000</v>
      </c>
      <c r="C23" s="15">
        <f t="shared" si="2"/>
        <v>39370</v>
      </c>
      <c r="D23" s="13" t="s">
        <v>23</v>
      </c>
      <c r="E23" s="14">
        <f>B23+H19</f>
        <v>32000</v>
      </c>
      <c r="F23" s="15">
        <f t="shared" si="1"/>
        <v>40640</v>
      </c>
    </row>
    <row r="24" spans="1:8" ht="18" customHeight="1" x14ac:dyDescent="0.3">
      <c r="A24" s="13" t="s">
        <v>24</v>
      </c>
      <c r="B24" s="14">
        <f>33000*H16</f>
        <v>33000</v>
      </c>
      <c r="C24" s="15">
        <f t="shared" si="2"/>
        <v>41910</v>
      </c>
      <c r="D24" s="13" t="s">
        <v>25</v>
      </c>
      <c r="E24" s="14">
        <f>B24+H19</f>
        <v>34000</v>
      </c>
      <c r="F24" s="15">
        <f t="shared" si="1"/>
        <v>43180</v>
      </c>
    </row>
    <row r="25" spans="1:8" ht="18" customHeight="1" x14ac:dyDescent="0.3">
      <c r="A25" s="13" t="s">
        <v>26</v>
      </c>
      <c r="B25" s="14">
        <f>35000*H16</f>
        <v>35000</v>
      </c>
      <c r="C25" s="15">
        <f t="shared" si="2"/>
        <v>44450</v>
      </c>
      <c r="D25" s="13" t="s">
        <v>27</v>
      </c>
      <c r="E25" s="14">
        <f>B25+H19</f>
        <v>36000</v>
      </c>
      <c r="F25" s="15">
        <f t="shared" si="1"/>
        <v>45720</v>
      </c>
    </row>
    <row r="26" spans="1:8" ht="18" customHeight="1" x14ac:dyDescent="0.3">
      <c r="A26" s="13"/>
      <c r="B26" s="15"/>
      <c r="C26" s="15"/>
      <c r="D26" s="13"/>
      <c r="E26" s="15"/>
      <c r="F26" s="15"/>
    </row>
    <row r="27" spans="1:8" ht="18" customHeight="1" x14ac:dyDescent="0.3">
      <c r="A27" s="13" t="s">
        <v>28</v>
      </c>
      <c r="B27" s="14">
        <f>33000*H16</f>
        <v>33000</v>
      </c>
      <c r="C27" s="15">
        <f t="shared" si="2"/>
        <v>41910</v>
      </c>
      <c r="D27" s="13" t="s">
        <v>29</v>
      </c>
      <c r="E27" s="14">
        <f>B27+H19</f>
        <v>34000</v>
      </c>
      <c r="F27" s="15">
        <f t="shared" si="1"/>
        <v>43180</v>
      </c>
    </row>
    <row r="28" spans="1:8" ht="18" x14ac:dyDescent="0.3">
      <c r="A28" s="13" t="s">
        <v>30</v>
      </c>
      <c r="B28" s="14">
        <f>35000*H16</f>
        <v>35000</v>
      </c>
      <c r="C28" s="15">
        <f t="shared" si="2"/>
        <v>44450</v>
      </c>
      <c r="D28" s="13" t="s">
        <v>31</v>
      </c>
      <c r="E28" s="14">
        <f>B28+H19</f>
        <v>36000</v>
      </c>
      <c r="F28" s="15">
        <f t="shared" si="1"/>
        <v>45720</v>
      </c>
    </row>
    <row r="29" spans="1:8" ht="18" customHeight="1" x14ac:dyDescent="0.3">
      <c r="A29" s="13" t="s">
        <v>32</v>
      </c>
      <c r="B29" s="14">
        <f>37000*H16</f>
        <v>37000</v>
      </c>
      <c r="C29" s="15">
        <f t="shared" si="2"/>
        <v>46990</v>
      </c>
      <c r="D29" s="13" t="s">
        <v>33</v>
      </c>
      <c r="E29" s="14">
        <f>B29+H19</f>
        <v>38000</v>
      </c>
      <c r="F29" s="15">
        <f t="shared" si="1"/>
        <v>48260</v>
      </c>
    </row>
    <row r="30" spans="1:8" ht="18" customHeight="1" x14ac:dyDescent="0.3">
      <c r="A30" s="13"/>
      <c r="B30" s="15"/>
      <c r="C30" s="15"/>
      <c r="D30" s="13"/>
      <c r="E30" s="15"/>
      <c r="F30" s="15"/>
    </row>
    <row r="31" spans="1:8" ht="18" customHeight="1" x14ac:dyDescent="0.3">
      <c r="A31" s="13" t="s">
        <v>34</v>
      </c>
      <c r="B31" s="14">
        <f>35000*H16</f>
        <v>35000</v>
      </c>
      <c r="C31" s="15">
        <f t="shared" si="2"/>
        <v>44450</v>
      </c>
      <c r="D31" s="13" t="s">
        <v>35</v>
      </c>
      <c r="E31" s="14">
        <f>B31+H19</f>
        <v>36000</v>
      </c>
      <c r="F31" s="15">
        <f t="shared" si="1"/>
        <v>45720</v>
      </c>
    </row>
    <row r="32" spans="1:8" ht="18" x14ac:dyDescent="0.3">
      <c r="A32" s="13" t="s">
        <v>36</v>
      </c>
      <c r="B32" s="14">
        <v>37000</v>
      </c>
      <c r="C32" s="15">
        <f t="shared" si="2"/>
        <v>46990</v>
      </c>
      <c r="D32" s="13" t="s">
        <v>37</v>
      </c>
      <c r="E32" s="14">
        <f>B32+H19</f>
        <v>38000</v>
      </c>
      <c r="F32" s="15">
        <f t="shared" si="1"/>
        <v>48260</v>
      </c>
    </row>
    <row r="33" spans="1:10" ht="18" customHeight="1" x14ac:dyDescent="0.3">
      <c r="A33" s="13" t="s">
        <v>38</v>
      </c>
      <c r="B33" s="14">
        <v>39000</v>
      </c>
      <c r="C33" s="15">
        <f t="shared" si="2"/>
        <v>49530</v>
      </c>
      <c r="D33" s="13" t="s">
        <v>39</v>
      </c>
      <c r="E33" s="14">
        <f>B33+H19</f>
        <v>40000</v>
      </c>
      <c r="F33" s="15">
        <f t="shared" si="1"/>
        <v>50800</v>
      </c>
      <c r="J33" s="48"/>
    </row>
    <row r="34" spans="1:10" ht="18" customHeight="1" x14ac:dyDescent="0.3">
      <c r="A34" s="13" t="s">
        <v>40</v>
      </c>
      <c r="B34" s="14">
        <f>40000*H16</f>
        <v>40000</v>
      </c>
      <c r="C34" s="15">
        <f t="shared" si="2"/>
        <v>50800</v>
      </c>
      <c r="D34" s="13" t="s">
        <v>41</v>
      </c>
      <c r="E34" s="14">
        <f>B34+H19</f>
        <v>41000</v>
      </c>
      <c r="F34" s="15">
        <f t="shared" si="1"/>
        <v>52070</v>
      </c>
      <c r="J34" s="48"/>
    </row>
    <row r="35" spans="1:10" ht="18" customHeight="1" x14ac:dyDescent="0.3">
      <c r="A35" s="13"/>
      <c r="B35" s="15"/>
      <c r="C35" s="15"/>
      <c r="D35" s="13"/>
      <c r="E35" s="15"/>
      <c r="F35" s="15"/>
    </row>
    <row r="36" spans="1:10" ht="18" x14ac:dyDescent="0.3">
      <c r="A36" s="13" t="s">
        <v>42</v>
      </c>
      <c r="B36" s="14">
        <f>36000*H16</f>
        <v>36000</v>
      </c>
      <c r="C36" s="16">
        <f t="shared" si="2"/>
        <v>45720</v>
      </c>
      <c r="D36" s="13" t="s">
        <v>43</v>
      </c>
      <c r="E36" s="14">
        <f>B36+H19</f>
        <v>37000</v>
      </c>
      <c r="F36" s="15">
        <f t="shared" ref="F36:F40" si="3">E36*1.27</f>
        <v>46990</v>
      </c>
      <c r="G36" s="48"/>
    </row>
    <row r="37" spans="1:10" ht="18" customHeight="1" x14ac:dyDescent="0.3">
      <c r="A37" s="13" t="s">
        <v>44</v>
      </c>
      <c r="B37" s="14">
        <v>39000</v>
      </c>
      <c r="C37" s="16">
        <f t="shared" si="2"/>
        <v>49530</v>
      </c>
      <c r="D37" s="13" t="s">
        <v>45</v>
      </c>
      <c r="E37" s="14">
        <f>B37+H19</f>
        <v>40000</v>
      </c>
      <c r="F37" s="15">
        <f t="shared" si="3"/>
        <v>50800</v>
      </c>
    </row>
    <row r="38" spans="1:10" ht="18" customHeight="1" x14ac:dyDescent="0.3">
      <c r="A38" s="13" t="s">
        <v>46</v>
      </c>
      <c r="B38" s="14">
        <f>41000*H16</f>
        <v>41000</v>
      </c>
      <c r="C38" s="16">
        <f t="shared" si="2"/>
        <v>52070</v>
      </c>
      <c r="D38" s="13" t="s">
        <v>47</v>
      </c>
      <c r="E38" s="14">
        <f>B38+H19</f>
        <v>42000</v>
      </c>
      <c r="F38" s="15">
        <f t="shared" si="3"/>
        <v>53340</v>
      </c>
    </row>
    <row r="39" spans="1:10" ht="18" customHeight="1" x14ac:dyDescent="0.3">
      <c r="A39" s="13" t="s">
        <v>48</v>
      </c>
      <c r="B39" s="14">
        <f>41500*H16</f>
        <v>41500</v>
      </c>
      <c r="C39" s="16">
        <f t="shared" si="2"/>
        <v>52705</v>
      </c>
      <c r="D39" s="13" t="s">
        <v>49</v>
      </c>
      <c r="E39" s="14">
        <f>B39+H19</f>
        <v>42500</v>
      </c>
      <c r="F39" s="15">
        <f t="shared" si="3"/>
        <v>53975</v>
      </c>
    </row>
    <row r="40" spans="1:10" ht="18" customHeight="1" x14ac:dyDescent="0.3">
      <c r="A40" s="13" t="s">
        <v>50</v>
      </c>
      <c r="B40" s="14">
        <f>42000*H16</f>
        <v>42000</v>
      </c>
      <c r="C40" s="16">
        <f t="shared" si="2"/>
        <v>53340</v>
      </c>
      <c r="D40" s="13" t="s">
        <v>51</v>
      </c>
      <c r="E40" s="14">
        <f>B40+H19</f>
        <v>43000</v>
      </c>
      <c r="F40" s="15">
        <f t="shared" si="3"/>
        <v>54610</v>
      </c>
    </row>
    <row r="41" spans="1:10" ht="18" customHeight="1" x14ac:dyDescent="0.3">
      <c r="A41" s="13"/>
      <c r="B41" s="15"/>
      <c r="C41" s="15"/>
      <c r="D41" s="13"/>
      <c r="E41" s="15"/>
      <c r="F41" s="15"/>
    </row>
    <row r="42" spans="1:10" ht="18" customHeight="1" x14ac:dyDescent="0.3">
      <c r="A42" s="13" t="s">
        <v>52</v>
      </c>
      <c r="B42" s="14">
        <f>43000*H16</f>
        <v>43000</v>
      </c>
      <c r="C42" s="15">
        <f t="shared" ref="C42" si="4">B42*1.27</f>
        <v>54610</v>
      </c>
      <c r="D42" s="13" t="s">
        <v>53</v>
      </c>
      <c r="E42" s="14">
        <f>B42+H19</f>
        <v>44000</v>
      </c>
      <c r="F42" s="15">
        <f>E31</f>
        <v>36000</v>
      </c>
    </row>
    <row r="43" spans="1:10" ht="18" customHeight="1" thickBot="1" x14ac:dyDescent="0.35">
      <c r="A43" s="17"/>
      <c r="B43" s="18"/>
      <c r="C43" s="18"/>
      <c r="D43" s="17"/>
      <c r="E43" s="18"/>
      <c r="F43" s="18"/>
    </row>
    <row r="44" spans="1:10" s="44" customFormat="1" ht="36" customHeight="1" thickBot="1" x14ac:dyDescent="0.4">
      <c r="A44" s="11" t="s">
        <v>54</v>
      </c>
      <c r="B44" s="11" t="s">
        <v>8</v>
      </c>
      <c r="C44" s="11" t="s">
        <v>9</v>
      </c>
      <c r="D44" s="11" t="s">
        <v>54</v>
      </c>
      <c r="E44" s="11" t="s">
        <v>8</v>
      </c>
      <c r="F44" s="11" t="s">
        <v>9</v>
      </c>
    </row>
    <row r="45" spans="1:10" ht="18" customHeight="1" x14ac:dyDescent="0.3">
      <c r="A45" s="17"/>
      <c r="B45" s="18"/>
      <c r="C45" s="18"/>
      <c r="D45" s="17"/>
      <c r="E45" s="18"/>
      <c r="F45" s="18"/>
    </row>
    <row r="46" spans="1:10" ht="18" customHeight="1" x14ac:dyDescent="0.3">
      <c r="A46" s="13" t="s">
        <v>55</v>
      </c>
      <c r="B46" s="14">
        <f>41000*H16</f>
        <v>41000</v>
      </c>
      <c r="C46" s="15">
        <f t="shared" ref="C46:C47" si="5">B46*1.27</f>
        <v>52070</v>
      </c>
      <c r="D46" s="13" t="s">
        <v>56</v>
      </c>
      <c r="E46" s="14">
        <f>B46+H19</f>
        <v>42000</v>
      </c>
      <c r="F46" s="15">
        <f t="shared" ref="F46:F47" si="6">E46*1.27</f>
        <v>53340</v>
      </c>
    </row>
    <row r="47" spans="1:10" ht="18" customHeight="1" x14ac:dyDescent="0.3">
      <c r="A47" s="13" t="s">
        <v>57</v>
      </c>
      <c r="B47" s="14">
        <f>42000*H16</f>
        <v>42000</v>
      </c>
      <c r="C47" s="15">
        <f t="shared" si="5"/>
        <v>53340</v>
      </c>
      <c r="D47" s="13" t="s">
        <v>58</v>
      </c>
      <c r="E47" s="14">
        <f>B47+H19</f>
        <v>43000</v>
      </c>
      <c r="F47" s="15">
        <f t="shared" si="6"/>
        <v>54610</v>
      </c>
    </row>
    <row r="48" spans="1:10" ht="18" customHeight="1" thickBot="1" x14ac:dyDescent="0.35">
      <c r="A48" s="17"/>
      <c r="B48" s="18"/>
      <c r="C48" s="18"/>
      <c r="D48" s="17"/>
      <c r="E48" s="18"/>
      <c r="F48" s="18"/>
    </row>
    <row r="49" spans="1:7" s="44" customFormat="1" ht="36" customHeight="1" thickBot="1" x14ac:dyDescent="0.4">
      <c r="A49" s="11" t="s">
        <v>59</v>
      </c>
      <c r="B49" s="11" t="s">
        <v>60</v>
      </c>
      <c r="C49" s="11" t="s">
        <v>9</v>
      </c>
      <c r="D49" s="11" t="s">
        <v>59</v>
      </c>
      <c r="E49" s="11" t="s">
        <v>8</v>
      </c>
      <c r="F49" s="11" t="s">
        <v>9</v>
      </c>
    </row>
    <row r="50" spans="1:7" s="44" customFormat="1" ht="18" customHeight="1" x14ac:dyDescent="0.35">
      <c r="A50" s="19"/>
      <c r="B50" s="18"/>
      <c r="C50" s="18"/>
      <c r="D50" s="19"/>
      <c r="E50" s="18"/>
      <c r="F50" s="18"/>
    </row>
    <row r="51" spans="1:7" ht="18" customHeight="1" x14ac:dyDescent="0.3">
      <c r="A51" s="20" t="s">
        <v>61</v>
      </c>
      <c r="B51" s="14">
        <v>43000</v>
      </c>
      <c r="C51" s="16">
        <f t="shared" ref="C51:C52" si="7">B51*1.27</f>
        <v>54610</v>
      </c>
      <c r="D51" s="20" t="s">
        <v>62</v>
      </c>
      <c r="E51" s="14">
        <f>B51+H19</f>
        <v>44000</v>
      </c>
      <c r="F51" s="16">
        <f t="shared" ref="F51:F54" si="8">E51*1.27</f>
        <v>55880</v>
      </c>
    </row>
    <row r="52" spans="1:7" ht="18" customHeight="1" x14ac:dyDescent="0.3">
      <c r="A52" s="20" t="s">
        <v>63</v>
      </c>
      <c r="B52" s="14">
        <v>44500</v>
      </c>
      <c r="C52" s="16">
        <f t="shared" si="7"/>
        <v>56515</v>
      </c>
      <c r="D52" s="20" t="s">
        <v>64</v>
      </c>
      <c r="E52" s="14">
        <f>B52+H19</f>
        <v>45500</v>
      </c>
      <c r="F52" s="16">
        <f t="shared" si="8"/>
        <v>57785</v>
      </c>
    </row>
    <row r="53" spans="1:7" ht="18" customHeight="1" x14ac:dyDescent="0.3">
      <c r="A53" s="20"/>
      <c r="B53" s="14"/>
      <c r="C53" s="16"/>
      <c r="D53" s="20" t="s">
        <v>65</v>
      </c>
      <c r="E53" s="14">
        <v>45000</v>
      </c>
      <c r="F53" s="16">
        <f t="shared" si="8"/>
        <v>57150</v>
      </c>
    </row>
    <row r="54" spans="1:7" ht="18" customHeight="1" x14ac:dyDescent="0.3">
      <c r="A54" s="20"/>
      <c r="B54" s="14"/>
      <c r="C54" s="16"/>
      <c r="D54" s="20" t="s">
        <v>66</v>
      </c>
      <c r="E54" s="14">
        <f>46500*H16</f>
        <v>46500</v>
      </c>
      <c r="F54" s="16">
        <f t="shared" si="8"/>
        <v>59055</v>
      </c>
    </row>
    <row r="55" spans="1:7" ht="16.95" customHeight="1" thickBot="1" x14ac:dyDescent="0.35">
      <c r="A55" s="17"/>
      <c r="B55" s="18"/>
      <c r="C55" s="18"/>
      <c r="D55" s="17"/>
      <c r="E55" s="18"/>
      <c r="F55" s="18"/>
    </row>
    <row r="56" spans="1:7" s="44" customFormat="1" ht="36" customHeight="1" thickBot="1" x14ac:dyDescent="0.4">
      <c r="A56" s="11" t="s">
        <v>67</v>
      </c>
      <c r="B56" s="11" t="s">
        <v>8</v>
      </c>
      <c r="C56" s="11" t="s">
        <v>9</v>
      </c>
      <c r="D56" s="11" t="s">
        <v>67</v>
      </c>
      <c r="E56" s="11" t="s">
        <v>60</v>
      </c>
      <c r="F56" s="11" t="s">
        <v>68</v>
      </c>
    </row>
    <row r="57" spans="1:7" s="44" customFormat="1" ht="18" customHeight="1" x14ac:dyDescent="0.35">
      <c r="A57" s="19"/>
      <c r="B57" s="18"/>
      <c r="C57" s="18"/>
      <c r="D57" s="19"/>
      <c r="E57" s="18"/>
      <c r="F57" s="18"/>
    </row>
    <row r="58" spans="1:7" ht="15" customHeight="1" x14ac:dyDescent="0.3">
      <c r="A58" s="13" t="s">
        <v>69</v>
      </c>
      <c r="B58" s="14">
        <f>41500*H16</f>
        <v>41500</v>
      </c>
      <c r="C58" s="15">
        <f t="shared" ref="C58:C60" si="9">B58*1.27</f>
        <v>52705</v>
      </c>
      <c r="D58" s="13" t="s">
        <v>70</v>
      </c>
      <c r="E58" s="14">
        <f>B58+H19</f>
        <v>42500</v>
      </c>
      <c r="F58" s="15">
        <f t="shared" ref="F58:F60" si="10">E58*1.27</f>
        <v>53975</v>
      </c>
    </row>
    <row r="59" spans="1:7" ht="15" customHeight="1" x14ac:dyDescent="0.3">
      <c r="A59" s="13" t="s">
        <v>71</v>
      </c>
      <c r="B59" s="14">
        <f>42500*H16</f>
        <v>42500</v>
      </c>
      <c r="C59" s="15">
        <f t="shared" si="9"/>
        <v>53975</v>
      </c>
      <c r="D59" s="13" t="s">
        <v>72</v>
      </c>
      <c r="E59" s="14">
        <f>B59+H19</f>
        <v>43500</v>
      </c>
      <c r="F59" s="15">
        <f t="shared" si="10"/>
        <v>55245</v>
      </c>
    </row>
    <row r="60" spans="1:7" ht="15" customHeight="1" x14ac:dyDescent="0.3">
      <c r="A60" s="13" t="s">
        <v>73</v>
      </c>
      <c r="B60" s="14">
        <f>43000*H16</f>
        <v>43000</v>
      </c>
      <c r="C60" s="15">
        <f t="shared" si="9"/>
        <v>54610</v>
      </c>
      <c r="D60" s="13" t="s">
        <v>74</v>
      </c>
      <c r="E60" s="14">
        <f>B60+H19</f>
        <v>44000</v>
      </c>
      <c r="F60" s="15">
        <f t="shared" si="10"/>
        <v>55880</v>
      </c>
    </row>
    <row r="61" spans="1:7" ht="15" customHeight="1" x14ac:dyDescent="0.3">
      <c r="A61" s="13"/>
      <c r="B61" s="14"/>
      <c r="C61" s="15"/>
      <c r="D61" s="13"/>
      <c r="E61" s="14"/>
      <c r="F61" s="15"/>
    </row>
    <row r="62" spans="1:7" ht="15" customHeight="1" thickBot="1" x14ac:dyDescent="0.35">
      <c r="A62" s="21"/>
      <c r="B62" s="22"/>
      <c r="C62" s="22"/>
      <c r="D62" s="21"/>
      <c r="E62" s="22"/>
      <c r="F62" s="22"/>
    </row>
    <row r="63" spans="1:7" s="44" customFormat="1" ht="36" customHeight="1" thickBot="1" x14ac:dyDescent="0.4">
      <c r="A63" s="23" t="s">
        <v>75</v>
      </c>
      <c r="B63" s="11" t="s">
        <v>8</v>
      </c>
      <c r="C63" s="11" t="s">
        <v>9</v>
      </c>
      <c r="D63" s="24" t="s">
        <v>76</v>
      </c>
      <c r="E63" s="11" t="s">
        <v>8</v>
      </c>
      <c r="F63" s="11" t="s">
        <v>9</v>
      </c>
    </row>
    <row r="64" spans="1:7" s="44" customFormat="1" ht="18" x14ac:dyDescent="0.35">
      <c r="A64" s="19"/>
      <c r="B64" s="18"/>
      <c r="C64" s="18"/>
      <c r="D64" s="19"/>
      <c r="E64" s="18"/>
      <c r="F64" s="18"/>
      <c r="G64" s="49"/>
    </row>
    <row r="65" spans="1:9" ht="18" customHeight="1" x14ac:dyDescent="0.3">
      <c r="A65" s="13" t="s">
        <v>77</v>
      </c>
      <c r="B65" s="14">
        <f>53000*H16</f>
        <v>53000</v>
      </c>
      <c r="C65" s="15">
        <f t="shared" si="2"/>
        <v>67310</v>
      </c>
      <c r="D65" s="13" t="s">
        <v>78</v>
      </c>
      <c r="E65" s="14">
        <f>22000*H16</f>
        <v>22000</v>
      </c>
      <c r="F65" s="15">
        <f t="shared" ref="F65" si="11">E65*1.27</f>
        <v>27940</v>
      </c>
    </row>
    <row r="66" spans="1:9" ht="18" customHeight="1" x14ac:dyDescent="0.3">
      <c r="A66" s="13" t="s">
        <v>79</v>
      </c>
      <c r="B66" s="14">
        <f>55000*H16</f>
        <v>55000</v>
      </c>
      <c r="C66" s="15">
        <f t="shared" si="2"/>
        <v>69850</v>
      </c>
      <c r="D66" s="13"/>
      <c r="E66" s="15"/>
      <c r="F66" s="15"/>
    </row>
    <row r="67" spans="1:9" ht="16.95" customHeight="1" thickBot="1" x14ac:dyDescent="0.35">
      <c r="A67" s="19"/>
      <c r="B67" s="25"/>
      <c r="C67" s="25"/>
      <c r="D67" s="25"/>
      <c r="E67" s="25"/>
      <c r="F67" s="25"/>
    </row>
    <row r="68" spans="1:9" s="44" customFormat="1" ht="36" customHeight="1" thickBot="1" x14ac:dyDescent="0.4">
      <c r="A68" s="11" t="s">
        <v>80</v>
      </c>
      <c r="B68" s="11" t="s">
        <v>8</v>
      </c>
      <c r="C68" s="11" t="s">
        <v>9</v>
      </c>
      <c r="D68" s="11" t="s">
        <v>81</v>
      </c>
      <c r="E68" s="11" t="s">
        <v>60</v>
      </c>
      <c r="F68" s="11" t="s">
        <v>9</v>
      </c>
    </row>
    <row r="69" spans="1:9" ht="18" customHeight="1" x14ac:dyDescent="0.3">
      <c r="A69" s="26" t="s">
        <v>82</v>
      </c>
      <c r="B69" s="27">
        <v>1000</v>
      </c>
      <c r="C69" s="28">
        <f t="shared" ref="C69" si="12">B69*1.27</f>
        <v>1270</v>
      </c>
      <c r="D69" s="26" t="s">
        <v>83</v>
      </c>
      <c r="E69" s="27">
        <v>1000</v>
      </c>
      <c r="F69" s="15">
        <f t="shared" ref="F69:F70" si="13">E69*1.27</f>
        <v>1270</v>
      </c>
    </row>
    <row r="70" spans="1:9" ht="18" customHeight="1" x14ac:dyDescent="0.3">
      <c r="A70" s="13" t="s">
        <v>84</v>
      </c>
      <c r="B70" s="29"/>
      <c r="C70" s="16"/>
      <c r="D70" s="13" t="s">
        <v>85</v>
      </c>
      <c r="E70" s="27">
        <v>1000</v>
      </c>
      <c r="F70" s="15">
        <f t="shared" si="13"/>
        <v>1270</v>
      </c>
    </row>
    <row r="71" spans="1:9" ht="18" x14ac:dyDescent="0.3">
      <c r="A71" s="13" t="s">
        <v>86</v>
      </c>
      <c r="B71" s="29"/>
      <c r="C71" s="16"/>
      <c r="D71" s="13"/>
      <c r="E71" s="30"/>
      <c r="F71" s="15"/>
    </row>
    <row r="72" spans="1:9" ht="18" customHeight="1" thickBot="1" x14ac:dyDescent="0.35">
      <c r="A72" s="17"/>
      <c r="B72" s="18"/>
      <c r="C72" s="18"/>
      <c r="D72" s="17"/>
      <c r="E72" s="31"/>
      <c r="F72" s="18"/>
    </row>
    <row r="73" spans="1:9" s="44" customFormat="1" ht="36" customHeight="1" thickBot="1" x14ac:dyDescent="0.4">
      <c r="A73" s="11" t="s">
        <v>87</v>
      </c>
      <c r="B73" s="11" t="s">
        <v>8</v>
      </c>
      <c r="C73" s="11" t="s">
        <v>9</v>
      </c>
      <c r="D73" s="32"/>
      <c r="E73" s="11" t="s">
        <v>60</v>
      </c>
      <c r="F73" s="11" t="s">
        <v>9</v>
      </c>
      <c r="I73" s="44" t="s">
        <v>91</v>
      </c>
    </row>
    <row r="74" spans="1:9" ht="18" customHeight="1" thickBot="1" x14ac:dyDescent="0.35">
      <c r="A74" s="33"/>
      <c r="B74" s="34"/>
      <c r="C74" s="35"/>
      <c r="D74" s="36"/>
      <c r="E74" s="37"/>
      <c r="F74" s="38"/>
    </row>
    <row r="75" spans="1:9" x14ac:dyDescent="0.3">
      <c r="A75" s="50"/>
      <c r="B75" s="50"/>
      <c r="C75" s="50"/>
      <c r="D75" s="50"/>
      <c r="E75" s="50"/>
      <c r="F75" s="50"/>
    </row>
    <row r="76" spans="1:9" ht="18" customHeight="1" x14ac:dyDescent="0.3">
      <c r="A76" s="39" t="s">
        <v>88</v>
      </c>
      <c r="B76" s="22"/>
      <c r="C76" s="22"/>
      <c r="D76" s="40"/>
      <c r="E76" s="22"/>
      <c r="F76" s="22"/>
    </row>
    <row r="77" spans="1:9" ht="18" customHeight="1" x14ac:dyDescent="0.3">
      <c r="A77" s="41"/>
      <c r="B77" s="22"/>
      <c r="C77" s="22"/>
      <c r="D77" s="42" t="s">
        <v>89</v>
      </c>
      <c r="E77" s="43"/>
      <c r="F77" s="43"/>
    </row>
    <row r="78" spans="1:9" x14ac:dyDescent="0.3">
      <c r="A78" s="41"/>
      <c r="B78" s="43"/>
      <c r="C78" s="22"/>
      <c r="D78" s="42" t="s">
        <v>90</v>
      </c>
      <c r="E78" s="43"/>
      <c r="F78" s="43"/>
    </row>
    <row r="79" spans="1:9" ht="18" customHeight="1" x14ac:dyDescent="0.3">
      <c r="A79" s="51"/>
      <c r="B79" s="51"/>
      <c r="C79" s="51"/>
      <c r="D79" s="51"/>
      <c r="E79" s="43"/>
      <c r="F79" s="51"/>
    </row>
  </sheetData>
  <mergeCells count="9">
    <mergeCell ref="A11:F11"/>
    <mergeCell ref="A14:F14"/>
    <mergeCell ref="A75:F75"/>
    <mergeCell ref="A1:F1"/>
    <mergeCell ref="A3:F3"/>
    <mergeCell ref="A4:F4"/>
    <mergeCell ref="A6:F6"/>
    <mergeCell ref="A7:F7"/>
    <mergeCell ref="A9:F9"/>
  </mergeCells>
  <pageMargins left="0.7" right="0.7" top="0.75" bottom="0.75" header="0.3" footer="0.3"/>
  <pageSetup paperSize="9" orientation="portrait" r:id="rId1"/>
  <headerFooter>
    <oddFooter>&amp;L_x000D_&amp;1#&amp;"Calibri"&amp;10&amp;K000000 Belső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Cseri Melanie</dc:creator>
  <cp:lastModifiedBy>Cseri Melanie</cp:lastModifiedBy>
  <cp:lastPrinted>2025-04-02T08:35:10Z</cp:lastPrinted>
  <dcterms:created xsi:type="dcterms:W3CDTF">2025-04-02T08:33:05Z</dcterms:created>
  <dcterms:modified xsi:type="dcterms:W3CDTF">2025-04-02T08:36:00Z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b40941-1ffa-48b9-b9fe-de0af40119f1_Enabled">
    <vt:lpwstr>true</vt:lpwstr>
  </property>
  <property fmtid="{D5CDD505-2E9C-101B-9397-08002B2CF9AE}" pid="3" name="MSIP_Label_1ab40941-1ffa-48b9-b9fe-de0af40119f1_SetDate">
    <vt:lpwstr>2025-04-02T08:34:37Z</vt:lpwstr>
  </property>
  <property fmtid="{D5CDD505-2E9C-101B-9397-08002B2CF9AE}" pid="4" name="MSIP_Label_1ab40941-1ffa-48b9-b9fe-de0af40119f1_Method">
    <vt:lpwstr>Standard</vt:lpwstr>
  </property>
  <property fmtid="{D5CDD505-2E9C-101B-9397-08002B2CF9AE}" pid="5" name="MSIP_Label_1ab40941-1ffa-48b9-b9fe-de0af40119f1_Name">
    <vt:lpwstr>Belső</vt:lpwstr>
  </property>
  <property fmtid="{D5CDD505-2E9C-101B-9397-08002B2CF9AE}" pid="6" name="MSIP_Label_1ab40941-1ffa-48b9-b9fe-de0af40119f1_SiteId">
    <vt:lpwstr>169b932e-e39c-4c96-b6ea-90fcbd474431</vt:lpwstr>
  </property>
  <property fmtid="{D5CDD505-2E9C-101B-9397-08002B2CF9AE}" pid="7" name="MSIP_Label_1ab40941-1ffa-48b9-b9fe-de0af40119f1_ActionId">
    <vt:lpwstr>b2f327e3-8708-42c6-bf01-2725b3056a14</vt:lpwstr>
  </property>
  <property fmtid="{D5CDD505-2E9C-101B-9397-08002B2CF9AE}" pid="8" name="MSIP_Label_1ab40941-1ffa-48b9-b9fe-de0af40119f1_ContentBits">
    <vt:lpwstr>2</vt:lpwstr>
  </property>
  <property fmtid="{D5CDD505-2E9C-101B-9397-08002B2CF9AE}" pid="9" name="MSIP_Label_1ab40941-1ffa-48b9-b9fe-de0af40119f1_Tag">
    <vt:lpwstr>10, 3, 0, 1</vt:lpwstr>
  </property>
</Properties>
</file>